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0" windowWidth="29040" windowHeight="15720"/>
  </bookViews>
  <sheets>
    <sheet name="Приложение 1" sheetId="1" r:id="rId1"/>
    <sheet name="Приложение 2" sheetId="2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4" i="1" l="1"/>
  <c r="D37" i="1" l="1"/>
  <c r="I70" i="1"/>
  <c r="D70" i="1" s="1"/>
  <c r="G70" i="1"/>
  <c r="D72" i="1"/>
  <c r="E46" i="1"/>
  <c r="G40" i="1" l="1"/>
  <c r="G25" i="1" l="1"/>
  <c r="G35" i="1" l="1"/>
  <c r="G79" i="1" s="1"/>
  <c r="D34" i="1"/>
  <c r="B26" i="2" l="1"/>
  <c r="G22" i="1"/>
  <c r="F45" i="1" l="1"/>
  <c r="G45" i="1"/>
  <c r="H45" i="1"/>
  <c r="I45" i="1"/>
  <c r="J45" i="1"/>
  <c r="E45" i="1"/>
  <c r="F35" i="1" l="1"/>
  <c r="H35" i="1"/>
  <c r="J35" i="1"/>
  <c r="E35" i="1" l="1"/>
  <c r="I35" i="1"/>
  <c r="I79" i="1" s="1"/>
  <c r="D35" i="1" l="1"/>
  <c r="F70" i="1"/>
  <c r="H70" i="1"/>
  <c r="J70" i="1"/>
  <c r="F67" i="1"/>
  <c r="G67" i="1"/>
  <c r="H67" i="1"/>
  <c r="I67" i="1"/>
  <c r="J67" i="1"/>
  <c r="F65" i="1"/>
  <c r="G65" i="1"/>
  <c r="H65" i="1"/>
  <c r="I65" i="1"/>
  <c r="J65" i="1"/>
  <c r="F62" i="1"/>
  <c r="G62" i="1"/>
  <c r="H62" i="1"/>
  <c r="I62" i="1"/>
  <c r="J62" i="1"/>
  <c r="F59" i="1"/>
  <c r="G59" i="1"/>
  <c r="H59" i="1"/>
  <c r="I59" i="1"/>
  <c r="J59" i="1"/>
  <c r="F54" i="1"/>
  <c r="G54" i="1"/>
  <c r="H54" i="1"/>
  <c r="I54" i="1"/>
  <c r="J54" i="1"/>
  <c r="F48" i="1"/>
  <c r="G48" i="1"/>
  <c r="H48" i="1"/>
  <c r="I48" i="1"/>
  <c r="J48" i="1"/>
  <c r="F33" i="1"/>
  <c r="G33" i="1"/>
  <c r="H33" i="1"/>
  <c r="I33" i="1"/>
  <c r="J33" i="1"/>
  <c r="F29" i="1"/>
  <c r="G29" i="1"/>
  <c r="H29" i="1"/>
  <c r="I29" i="1"/>
  <c r="J29" i="1"/>
  <c r="F22" i="1"/>
  <c r="H22" i="1"/>
  <c r="I22" i="1"/>
  <c r="J22" i="1"/>
  <c r="F19" i="1"/>
  <c r="G19" i="1"/>
  <c r="H19" i="1"/>
  <c r="I19" i="1"/>
  <c r="J19" i="1"/>
  <c r="F17" i="1"/>
  <c r="H17" i="1"/>
  <c r="I17" i="1"/>
  <c r="J17" i="1"/>
  <c r="D78" i="1"/>
  <c r="G17" i="1"/>
  <c r="G80" i="1" l="1"/>
  <c r="J79" i="1"/>
  <c r="J80" i="1" s="1"/>
  <c r="I80" i="1"/>
  <c r="H79" i="1"/>
  <c r="H80" i="1" s="1"/>
  <c r="F79" i="1"/>
  <c r="F80" i="1" s="1"/>
  <c r="D4" i="1"/>
  <c r="E17" i="1"/>
  <c r="D7" i="1"/>
  <c r="D8" i="1"/>
  <c r="D9" i="1"/>
  <c r="D10" i="1"/>
  <c r="D11" i="1"/>
  <c r="D12" i="1"/>
  <c r="D13" i="1"/>
  <c r="D14" i="1"/>
  <c r="D15" i="1"/>
  <c r="D16" i="1"/>
  <c r="D6" i="1"/>
  <c r="E70" i="1"/>
  <c r="E67" i="1"/>
  <c r="E65" i="1"/>
  <c r="E62" i="1"/>
  <c r="E59" i="1"/>
  <c r="E54" i="1"/>
  <c r="E48" i="1"/>
  <c r="E33" i="1"/>
  <c r="E29" i="1"/>
  <c r="E22" i="1"/>
  <c r="E19" i="1"/>
  <c r="D21" i="1"/>
  <c r="D23" i="1"/>
  <c r="D24" i="1"/>
  <c r="D25" i="1"/>
  <c r="D26" i="1"/>
  <c r="D27" i="1"/>
  <c r="D28" i="1"/>
  <c r="D30" i="1"/>
  <c r="D31" i="1"/>
  <c r="D32" i="1"/>
  <c r="D36" i="1"/>
  <c r="D46" i="1"/>
  <c r="D47" i="1"/>
  <c r="D38" i="1"/>
  <c r="D39" i="1"/>
  <c r="D40" i="1"/>
  <c r="D41" i="1"/>
  <c r="D42" i="1"/>
  <c r="D43" i="1"/>
  <c r="D44" i="1"/>
  <c r="D49" i="1"/>
  <c r="D50" i="1"/>
  <c r="D51" i="1"/>
  <c r="D52" i="1"/>
  <c r="D53" i="1"/>
  <c r="D55" i="1"/>
  <c r="D56" i="1"/>
  <c r="D57" i="1"/>
  <c r="D58" i="1"/>
  <c r="D60" i="1"/>
  <c r="D61" i="1"/>
  <c r="D63" i="1"/>
  <c r="D64" i="1"/>
  <c r="D66" i="1"/>
  <c r="D68" i="1"/>
  <c r="D69" i="1"/>
  <c r="D71" i="1"/>
  <c r="D73" i="1"/>
  <c r="D74" i="1"/>
  <c r="D75" i="1"/>
  <c r="D77" i="1"/>
  <c r="D20" i="1"/>
  <c r="E79" i="1" l="1"/>
  <c r="D79" i="1" s="1"/>
  <c r="D22" i="1"/>
  <c r="D54" i="1"/>
  <c r="D17" i="1"/>
  <c r="D59" i="1"/>
  <c r="D33" i="1"/>
  <c r="D45" i="1"/>
  <c r="D62" i="1"/>
  <c r="D67" i="1"/>
  <c r="D65" i="1"/>
  <c r="D48" i="1"/>
  <c r="D29" i="1"/>
  <c r="D19" i="1"/>
  <c r="E80" i="1" l="1"/>
  <c r="D80" i="1" s="1"/>
</calcChain>
</file>

<file path=xl/comments1.xml><?xml version="1.0" encoding="utf-8"?>
<comments xmlns="http://schemas.openxmlformats.org/spreadsheetml/2006/main">
  <authors>
    <author>Автор</author>
  </authors>
  <commentList>
    <comment ref="G23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ком льготы работающие, ком льготы специалисты
</t>
        </r>
      </text>
    </comment>
    <comment ref="G25" authorId="0">
      <text>
        <r>
          <rPr>
            <sz val="9"/>
            <color indexed="81"/>
            <rFont val="Tahoma"/>
            <family val="2"/>
            <charset val="204"/>
          </rPr>
          <t xml:space="preserve">Проезд
</t>
        </r>
      </text>
    </comment>
    <comment ref="G40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Процент банку, 078018,078019
078020,078037,078043,078046
</t>
        </r>
      </text>
    </comment>
    <comment ref="G43" authorId="0">
      <text>
        <r>
          <rPr>
            <b/>
            <sz val="9"/>
            <color indexed="81"/>
            <rFont val="Tahoma"/>
            <family val="2"/>
            <charset val="204"/>
          </rPr>
          <t>078037
078052
078053
078054</t>
        </r>
      </text>
    </comment>
    <comment ref="G44" authorId="0">
      <text>
        <r>
          <rPr>
            <b/>
            <sz val="9"/>
            <color indexed="81"/>
            <rFont val="Tahoma"/>
            <family val="2"/>
            <charset val="204"/>
          </rPr>
          <t>питание В-З</t>
        </r>
      </text>
    </comment>
    <comment ref="G49" authorId="0">
      <text>
        <r>
          <rPr>
            <b/>
            <sz val="9"/>
            <color indexed="81"/>
            <rFont val="Tahoma"/>
            <family val="2"/>
            <charset val="204"/>
          </rPr>
          <t>ком льготы пенсионеры</t>
        </r>
      </text>
    </comment>
    <comment ref="G55" authorId="0">
      <text>
        <r>
          <rPr>
            <sz val="9"/>
            <color indexed="81"/>
            <rFont val="Tahoma"/>
            <family val="2"/>
            <charset val="204"/>
          </rPr>
          <t xml:space="preserve">ОВЗ
</t>
        </r>
      </text>
    </comment>
    <comment ref="G56" authorId="0">
      <text>
        <r>
          <rPr>
            <b/>
            <sz val="9"/>
            <color indexed="81"/>
            <rFont val="Tahoma"/>
            <charset val="1"/>
          </rPr>
          <t xml:space="preserve">кчрп
</t>
        </r>
      </text>
    </comment>
    <comment ref="G57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ОВЗ
</t>
        </r>
      </text>
    </comment>
  </commentList>
</comments>
</file>

<file path=xl/sharedStrings.xml><?xml version="1.0" encoding="utf-8"?>
<sst xmlns="http://schemas.openxmlformats.org/spreadsheetml/2006/main" count="101" uniqueCount="76">
  <si>
    <t>Заработная плата</t>
  </si>
  <si>
    <t>КВР</t>
  </si>
  <si>
    <t>КОСГУ</t>
  </si>
  <si>
    <t>Наименование</t>
  </si>
  <si>
    <t>Начисления на выплаты по оплате труда</t>
  </si>
  <si>
    <t>Услуги связи</t>
  </si>
  <si>
    <t>Транспортные услуги</t>
  </si>
  <si>
    <t>эл/энергия</t>
  </si>
  <si>
    <t>отопление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</si>
  <si>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</si>
  <si>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</si>
  <si>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</si>
  <si>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ИТОГО</t>
  </si>
  <si>
    <t>ВСЕГО</t>
  </si>
  <si>
    <t>По муниципальному заданию (КФО4)</t>
  </si>
  <si>
    <t>На иные цели (КФО 5,6)</t>
  </si>
  <si>
    <t>Приносящей доход деятельности (КФО 2)</t>
  </si>
  <si>
    <t>Увеличение стоимости материальных запасов</t>
  </si>
  <si>
    <t>Прочие несоциальные выплаты персоналу в денежной форме</t>
  </si>
  <si>
    <t>Прочие несоциальные выплаты персоналу в натуральной форме (проезд в отпуск)</t>
  </si>
  <si>
    <t>Социальные пособия и компенсации персоналу в денежной форме 
(пособие за первые три дня нетрудоспособности, компенсация при увольнении)</t>
  </si>
  <si>
    <t>Социальные пособия и компенсации персоналу в денежной форме 
(пособие по уходу за ребенком до 3-х лет)</t>
  </si>
  <si>
    <t>Пособия по социальной помощи населению в денежной форме</t>
  </si>
  <si>
    <t>Налоги, пошлины и сборы</t>
  </si>
  <si>
    <t>Страхование</t>
  </si>
  <si>
    <t>Пособия по социальной помощи населению в натуральной форме</t>
  </si>
  <si>
    <t>Пенсии, пособия, выплачиваемые работодателями, нанимателями бывшим работникам</t>
  </si>
  <si>
    <t>Итого</t>
  </si>
  <si>
    <t>Иные выплаты текущего характера физическим лицам</t>
  </si>
  <si>
    <t>Социальные пособия и компенсации персоналу в денежной форме</t>
  </si>
  <si>
    <t>Штрафы за нарушение законодательства о налогах и сборах, 
законодательства о страховых взносах</t>
  </si>
  <si>
    <t>Другие экономические санкции</t>
  </si>
  <si>
    <t>Иные выплаты текущего характера организациям</t>
  </si>
  <si>
    <t>РАСХОДЫ</t>
  </si>
  <si>
    <t>выполнение государственного (муниципального) задания</t>
  </si>
  <si>
    <t>платные услуги</t>
  </si>
  <si>
    <t>аренда</t>
  </si>
  <si>
    <t xml:space="preserve">по поступлениям текущего характера от иных резидентов </t>
  </si>
  <si>
    <t>поступления текущего характера бюджетным и автономным учреждениям от сектора 
государственного управления</t>
  </si>
  <si>
    <t>ДОХОДЫ</t>
  </si>
  <si>
    <t>Остатки на начало года</t>
  </si>
  <si>
    <t>Проверка</t>
  </si>
  <si>
    <t>Код целевой субсидии</t>
  </si>
  <si>
    <t>Сумма по соглашению</t>
  </si>
  <si>
    <t>078001</t>
  </si>
  <si>
    <t>078002</t>
  </si>
  <si>
    <t>078003</t>
  </si>
  <si>
    <t>…</t>
  </si>
  <si>
    <t>Расшифровка целевых субсидий</t>
  </si>
  <si>
    <t>Расшифровка к ПФХД</t>
  </si>
  <si>
    <t>Сумма изменения (КФО 4)</t>
  </si>
  <si>
    <t>Сумма изменения (КФО 5)</t>
  </si>
  <si>
    <t>Сумма изменения (КФО 2)</t>
  </si>
  <si>
    <t>078027</t>
  </si>
  <si>
    <t>078013</t>
  </si>
  <si>
    <t>078018</t>
  </si>
  <si>
    <t>078024</t>
  </si>
  <si>
    <t>078025</t>
  </si>
  <si>
    <t>078034</t>
  </si>
  <si>
    <t>078037</t>
  </si>
  <si>
    <t>078046</t>
  </si>
  <si>
    <t>078052</t>
  </si>
  <si>
    <t>Капитальный ремонт</t>
  </si>
  <si>
    <t>Оплата услуг водоснабжения и водоотведения</t>
  </si>
  <si>
    <t>21-53030-00000-00000</t>
  </si>
  <si>
    <t>078019</t>
  </si>
  <si>
    <t>078020</t>
  </si>
  <si>
    <t>078043</t>
  </si>
  <si>
    <t>078053</t>
  </si>
  <si>
    <t>078054</t>
  </si>
  <si>
    <t>20-53040-00000-00002</t>
  </si>
  <si>
    <t>Возврат неиспользованных средств</t>
  </si>
  <si>
    <t>078051</t>
  </si>
  <si>
    <t>Прочие доходы</t>
  </si>
  <si>
    <t>078047</t>
  </si>
  <si>
    <t>078075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</si>
</sst>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49" fontId="0" fillId="0" borderId="0" xfId="0" applyNumberFormat="1"/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/>
    </xf>
    <xf numFmtId="4" fontId="4" fillId="0" borderId="2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4" fontId="4" fillId="0" borderId="6" xfId="0" applyNumberFormat="1" applyFont="1" applyFill="1" applyBorder="1" applyAlignment="1">
      <alignment horizontal="center"/>
    </xf>
    <xf numFmtId="0" fontId="4" fillId="0" borderId="2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6" xfId="0" applyFont="1" applyFill="1" applyBorder="1"/>
    <xf numFmtId="0" fontId="4" fillId="0" borderId="12" xfId="0" applyFont="1" applyFill="1" applyBorder="1"/>
    <xf numFmtId="4" fontId="4" fillId="0" borderId="12" xfId="0" applyNumberFormat="1" applyFont="1" applyFill="1" applyBorder="1" applyAlignment="1">
      <alignment horizontal="center"/>
    </xf>
    <xf numFmtId="4" fontId="3" fillId="0" borderId="24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49" fontId="4" fillId="0" borderId="13" xfId="0" applyNumberFormat="1" applyFont="1" applyBorder="1"/>
    <xf numFmtId="49" fontId="4" fillId="0" borderId="7" xfId="0" applyNumberFormat="1" applyFont="1" applyBorder="1"/>
    <xf numFmtId="49" fontId="4" fillId="0" borderId="10" xfId="0" applyNumberFormat="1" applyFont="1" applyBorder="1"/>
    <xf numFmtId="49" fontId="3" fillId="0" borderId="8" xfId="0" applyNumberFormat="1" applyFont="1" applyBorder="1"/>
    <xf numFmtId="4" fontId="3" fillId="0" borderId="12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 wrapText="1"/>
    </xf>
    <xf numFmtId="4" fontId="4" fillId="0" borderId="22" xfId="0" applyNumberFormat="1" applyFont="1" applyFill="1" applyBorder="1" applyAlignment="1">
      <alignment horizontal="center" vertical="center" wrapText="1"/>
    </xf>
    <xf numFmtId="4" fontId="4" fillId="2" borderId="22" xfId="0" applyNumberFormat="1" applyFont="1" applyFill="1" applyBorder="1" applyAlignment="1">
      <alignment horizontal="center"/>
    </xf>
    <xf numFmtId="4" fontId="4" fillId="2" borderId="19" xfId="0" applyNumberFormat="1" applyFont="1" applyFill="1" applyBorder="1" applyAlignment="1">
      <alignment horizontal="center"/>
    </xf>
    <xf numFmtId="4" fontId="4" fillId="2" borderId="23" xfId="0" applyNumberFormat="1" applyFont="1" applyFill="1" applyBorder="1" applyAlignment="1">
      <alignment horizontal="center"/>
    </xf>
    <xf numFmtId="0" fontId="4" fillId="0" borderId="17" xfId="0" applyFont="1" applyFill="1" applyBorder="1"/>
    <xf numFmtId="4" fontId="4" fillId="0" borderId="17" xfId="0" applyNumberFormat="1" applyFont="1" applyFill="1" applyBorder="1" applyAlignment="1">
      <alignment horizontal="center"/>
    </xf>
    <xf numFmtId="0" fontId="1" fillId="0" borderId="0" xfId="0" applyFont="1" applyFill="1"/>
    <xf numFmtId="4" fontId="3" fillId="0" borderId="14" xfId="0" applyNumberFormat="1" applyFont="1" applyFill="1" applyBorder="1" applyAlignment="1">
      <alignment horizontal="center"/>
    </xf>
    <xf numFmtId="4" fontId="3" fillId="0" borderId="4" xfId="0" applyNumberFormat="1" applyFont="1" applyFill="1" applyBorder="1" applyAlignment="1">
      <alignment horizontal="center"/>
    </xf>
    <xf numFmtId="4" fontId="4" fillId="0" borderId="14" xfId="0" applyNumberFormat="1" applyFont="1" applyFill="1" applyBorder="1" applyAlignment="1">
      <alignment horizontal="center"/>
    </xf>
    <xf numFmtId="4" fontId="3" fillId="0" borderId="9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4" fontId="4" fillId="0" borderId="27" xfId="0" applyNumberFormat="1" applyFont="1" applyFill="1" applyBorder="1"/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4" fontId="4" fillId="0" borderId="23" xfId="0" applyNumberFormat="1" applyFont="1" applyFill="1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4" fontId="4" fillId="0" borderId="19" xfId="0" applyNumberFormat="1" applyFont="1" applyFill="1" applyBorder="1"/>
    <xf numFmtId="0" fontId="4" fillId="0" borderId="1" xfId="0" applyFont="1" applyFill="1" applyBorder="1" applyAlignment="1">
      <alignment horizontal="left" vertical="center" wrapText="1"/>
    </xf>
    <xf numFmtId="4" fontId="3" fillId="0" borderId="23" xfId="0" applyNumberFormat="1" applyFont="1" applyFill="1" applyBorder="1" applyAlignment="1">
      <alignment horizontal="center"/>
    </xf>
    <xf numFmtId="0" fontId="4" fillId="0" borderId="19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wrapText="1"/>
    </xf>
    <xf numFmtId="0" fontId="4" fillId="0" borderId="22" xfId="0" applyFont="1" applyFill="1" applyBorder="1"/>
    <xf numFmtId="4" fontId="3" fillId="0" borderId="18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6" xfId="0" applyFont="1" applyFill="1" applyBorder="1" applyAlignment="1">
      <alignment horizontal="center"/>
    </xf>
    <xf numFmtId="0" fontId="4" fillId="0" borderId="20" xfId="0" applyFont="1" applyFill="1" applyBorder="1"/>
    <xf numFmtId="4" fontId="4" fillId="0" borderId="23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49" fontId="4" fillId="0" borderId="6" xfId="0" applyNumberFormat="1" applyFont="1" applyFill="1" applyBorder="1" applyAlignment="1">
      <alignment horizontal="left"/>
    </xf>
    <xf numFmtId="0" fontId="4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center" vertical="center"/>
    </xf>
    <xf numFmtId="0" fontId="4" fillId="0" borderId="25" xfId="0" applyFont="1" applyFill="1" applyBorder="1"/>
    <xf numFmtId="0" fontId="3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center"/>
    </xf>
    <xf numFmtId="0" fontId="4" fillId="0" borderId="27" xfId="0" applyFont="1" applyFill="1" applyBorder="1"/>
    <xf numFmtId="4" fontId="3" fillId="0" borderId="24" xfId="0" applyNumberFormat="1" applyFont="1" applyFill="1" applyBorder="1" applyAlignment="1">
      <alignment horizontal="center"/>
    </xf>
    <xf numFmtId="4" fontId="4" fillId="0" borderId="25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8" xfId="0" applyFont="1" applyFill="1" applyBorder="1" applyAlignment="1"/>
    <xf numFmtId="0" fontId="3" fillId="0" borderId="9" xfId="0" applyFont="1" applyFill="1" applyBorder="1" applyAlignment="1"/>
    <xf numFmtId="0" fontId="3" fillId="0" borderId="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26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80"/>
  <sheetViews>
    <sheetView tabSelected="1" topLeftCell="A42" workbookViewId="0">
      <selection activeCell="D44" sqref="D44"/>
    </sheetView>
  </sheetViews>
  <sheetFormatPr defaultRowHeight="15" x14ac:dyDescent="0.25"/>
  <cols>
    <col min="1" max="2" width="9.140625" style="36"/>
    <col min="3" max="3" width="86.28515625" style="36" customWidth="1"/>
    <col min="4" max="4" width="16.7109375" style="36" customWidth="1"/>
    <col min="5" max="5" width="17.7109375" style="36" customWidth="1"/>
    <col min="6" max="6" width="14" style="36" customWidth="1"/>
    <col min="7" max="7" width="15.140625" style="36" customWidth="1"/>
    <col min="8" max="8" width="14.28515625" style="36" customWidth="1"/>
    <col min="9" max="9" width="14.7109375" style="36" customWidth="1"/>
    <col min="10" max="10" width="12.7109375" style="36" customWidth="1"/>
    <col min="11" max="16384" width="9.140625" style="36"/>
  </cols>
  <sheetData>
    <row r="1" spans="1:10" ht="18.75" x14ac:dyDescent="0.3">
      <c r="A1" s="95" t="s">
        <v>49</v>
      </c>
      <c r="B1" s="95"/>
      <c r="C1" s="95"/>
      <c r="D1" s="95"/>
      <c r="E1" s="95"/>
      <c r="F1" s="95"/>
      <c r="G1" s="95"/>
      <c r="H1" s="95"/>
      <c r="I1" s="95"/>
    </row>
    <row r="2" spans="1:10" ht="15.75" thickBot="1" x14ac:dyDescent="0.3"/>
    <row r="3" spans="1:10" ht="63.75" thickBot="1" x14ac:dyDescent="0.3">
      <c r="A3" s="42" t="s">
        <v>1</v>
      </c>
      <c r="B3" s="43" t="s">
        <v>2</v>
      </c>
      <c r="C3" s="43" t="s">
        <v>3</v>
      </c>
      <c r="D3" s="2" t="s">
        <v>13</v>
      </c>
      <c r="E3" s="3" t="s">
        <v>14</v>
      </c>
      <c r="F3" s="3" t="s">
        <v>50</v>
      </c>
      <c r="G3" s="3" t="s">
        <v>15</v>
      </c>
      <c r="H3" s="3" t="s">
        <v>51</v>
      </c>
      <c r="I3" s="3" t="s">
        <v>16</v>
      </c>
      <c r="J3" s="4" t="s">
        <v>52</v>
      </c>
    </row>
    <row r="4" spans="1:10" ht="16.5" thickBot="1" x14ac:dyDescent="0.3">
      <c r="A4" s="44"/>
      <c r="B4" s="45"/>
      <c r="C4" s="46" t="s">
        <v>40</v>
      </c>
      <c r="D4" s="22">
        <f>E4+G4+I4</f>
        <v>789241.34000000008</v>
      </c>
      <c r="E4" s="23">
        <v>0</v>
      </c>
      <c r="F4" s="23"/>
      <c r="G4" s="23">
        <v>738819.53</v>
      </c>
      <c r="H4" s="23"/>
      <c r="I4" s="23">
        <v>50421.81</v>
      </c>
      <c r="J4" s="47"/>
    </row>
    <row r="5" spans="1:10" ht="16.5" thickBot="1" x14ac:dyDescent="0.3">
      <c r="A5" s="96" t="s">
        <v>39</v>
      </c>
      <c r="B5" s="97"/>
      <c r="C5" s="97"/>
      <c r="D5" s="97"/>
      <c r="E5" s="97"/>
      <c r="F5" s="97"/>
      <c r="G5" s="97"/>
      <c r="H5" s="97"/>
      <c r="I5" s="97"/>
      <c r="J5" s="98"/>
    </row>
    <row r="6" spans="1:10" ht="15.75" x14ac:dyDescent="0.25">
      <c r="A6" s="48">
        <v>120</v>
      </c>
      <c r="B6" s="49">
        <v>121</v>
      </c>
      <c r="C6" s="50" t="s">
        <v>36</v>
      </c>
      <c r="D6" s="24">
        <f>E6+G6+I6</f>
        <v>280573.99</v>
      </c>
      <c r="E6" s="25"/>
      <c r="F6" s="25"/>
      <c r="G6" s="25"/>
      <c r="H6" s="25"/>
      <c r="I6" s="25">
        <v>280573.99</v>
      </c>
      <c r="J6" s="51"/>
    </row>
    <row r="7" spans="1:10" ht="15.75" x14ac:dyDescent="0.25">
      <c r="A7" s="99">
        <v>130</v>
      </c>
      <c r="B7" s="52">
        <v>131</v>
      </c>
      <c r="C7" s="53" t="s">
        <v>34</v>
      </c>
      <c r="D7" s="26">
        <f t="shared" ref="D7:D17" si="0">E7+G7+I7</f>
        <v>66759022.240000002</v>
      </c>
      <c r="E7" s="27">
        <v>66759022.240000002</v>
      </c>
      <c r="F7" s="27"/>
      <c r="G7" s="27"/>
      <c r="H7" s="27"/>
      <c r="I7" s="27"/>
      <c r="J7" s="54"/>
    </row>
    <row r="8" spans="1:10" ht="15.75" x14ac:dyDescent="0.25">
      <c r="A8" s="99"/>
      <c r="B8" s="52">
        <v>131</v>
      </c>
      <c r="C8" s="53" t="s">
        <v>35</v>
      </c>
      <c r="D8" s="26">
        <f t="shared" si="0"/>
        <v>2953315.44</v>
      </c>
      <c r="E8" s="27"/>
      <c r="F8" s="27"/>
      <c r="G8" s="27"/>
      <c r="H8" s="27"/>
      <c r="I8" s="27">
        <v>2953315.44</v>
      </c>
      <c r="J8" s="54"/>
    </row>
    <row r="9" spans="1:10" ht="15.75" hidden="1" x14ac:dyDescent="0.25">
      <c r="A9" s="99"/>
      <c r="B9" s="52" t="s">
        <v>47</v>
      </c>
      <c r="C9" s="52"/>
      <c r="D9" s="26">
        <f t="shared" si="0"/>
        <v>0</v>
      </c>
      <c r="E9" s="27"/>
      <c r="F9" s="27"/>
      <c r="G9" s="27"/>
      <c r="H9" s="27"/>
      <c r="I9" s="27"/>
      <c r="J9" s="54"/>
    </row>
    <row r="10" spans="1:10" ht="15.75" hidden="1" x14ac:dyDescent="0.25">
      <c r="A10" s="99"/>
      <c r="B10" s="52"/>
      <c r="C10" s="52"/>
      <c r="D10" s="26">
        <f t="shared" si="0"/>
        <v>0</v>
      </c>
      <c r="E10" s="27"/>
      <c r="F10" s="27"/>
      <c r="G10" s="27"/>
      <c r="H10" s="27"/>
      <c r="I10" s="27"/>
      <c r="J10" s="54"/>
    </row>
    <row r="11" spans="1:10" ht="15.75" hidden="1" x14ac:dyDescent="0.25">
      <c r="A11" s="99"/>
      <c r="B11" s="52"/>
      <c r="C11" s="52"/>
      <c r="D11" s="26">
        <f t="shared" si="0"/>
        <v>0</v>
      </c>
      <c r="E11" s="27"/>
      <c r="F11" s="27"/>
      <c r="G11" s="27"/>
      <c r="H11" s="27"/>
      <c r="I11" s="27"/>
      <c r="J11" s="54"/>
    </row>
    <row r="12" spans="1:10" ht="35.25" customHeight="1" x14ac:dyDescent="0.25">
      <c r="A12" s="99">
        <v>150</v>
      </c>
      <c r="B12" s="52">
        <v>152</v>
      </c>
      <c r="C12" s="55" t="s">
        <v>38</v>
      </c>
      <c r="D12" s="26">
        <f t="shared" si="0"/>
        <v>13485310.460000001</v>
      </c>
      <c r="E12" s="27"/>
      <c r="F12" s="27"/>
      <c r="G12" s="27">
        <v>13485310.460000001</v>
      </c>
      <c r="H12" s="27"/>
      <c r="I12" s="27"/>
      <c r="J12" s="54"/>
    </row>
    <row r="13" spans="1:10" ht="15.75" x14ac:dyDescent="0.25">
      <c r="A13" s="99"/>
      <c r="B13" s="52">
        <v>155</v>
      </c>
      <c r="C13" s="53" t="s">
        <v>37</v>
      </c>
      <c r="D13" s="26">
        <f t="shared" si="0"/>
        <v>0</v>
      </c>
      <c r="E13" s="27"/>
      <c r="F13" s="27"/>
      <c r="G13" s="27"/>
      <c r="H13" s="27"/>
      <c r="I13" s="27"/>
      <c r="J13" s="54"/>
    </row>
    <row r="14" spans="1:10" ht="15.75" x14ac:dyDescent="0.25">
      <c r="A14" s="99"/>
      <c r="B14" s="52"/>
      <c r="C14" s="52"/>
      <c r="D14" s="26">
        <f t="shared" si="0"/>
        <v>0</v>
      </c>
      <c r="E14" s="27"/>
      <c r="F14" s="27"/>
      <c r="G14" s="27"/>
      <c r="H14" s="27"/>
      <c r="I14" s="27"/>
      <c r="J14" s="54"/>
    </row>
    <row r="15" spans="1:10" ht="15.75" x14ac:dyDescent="0.25">
      <c r="A15" s="99">
        <v>180</v>
      </c>
      <c r="B15" s="52">
        <v>189</v>
      </c>
      <c r="C15" s="53" t="s">
        <v>73</v>
      </c>
      <c r="D15" s="26">
        <f t="shared" si="0"/>
        <v>-52764.68</v>
      </c>
      <c r="E15" s="27"/>
      <c r="F15" s="27"/>
      <c r="G15" s="27"/>
      <c r="H15" s="27"/>
      <c r="I15" s="27">
        <v>-52764.68</v>
      </c>
      <c r="J15" s="54"/>
    </row>
    <row r="16" spans="1:10" ht="15.75" x14ac:dyDescent="0.25">
      <c r="A16" s="99"/>
      <c r="B16" s="52"/>
      <c r="C16" s="52"/>
      <c r="D16" s="26">
        <f t="shared" si="0"/>
        <v>0</v>
      </c>
      <c r="E16" s="27"/>
      <c r="F16" s="27"/>
      <c r="G16" s="27"/>
      <c r="H16" s="27"/>
      <c r="I16" s="27"/>
      <c r="J16" s="54"/>
    </row>
    <row r="17" spans="1:10" ht="16.5" thickBot="1" x14ac:dyDescent="0.3">
      <c r="A17" s="100" t="s">
        <v>12</v>
      </c>
      <c r="B17" s="101"/>
      <c r="C17" s="101"/>
      <c r="D17" s="28">
        <f t="shared" si="0"/>
        <v>83425457.450000003</v>
      </c>
      <c r="E17" s="29">
        <f>SUM(E6:E16)</f>
        <v>66759022.240000002</v>
      </c>
      <c r="F17" s="29">
        <f t="shared" ref="F17:J17" si="1">SUM(F6:F16)</f>
        <v>0</v>
      </c>
      <c r="G17" s="29">
        <f t="shared" si="1"/>
        <v>13485310.460000001</v>
      </c>
      <c r="H17" s="29">
        <f t="shared" si="1"/>
        <v>0</v>
      </c>
      <c r="I17" s="29">
        <f t="shared" si="1"/>
        <v>3181124.7499999995</v>
      </c>
      <c r="J17" s="30">
        <f t="shared" si="1"/>
        <v>0</v>
      </c>
    </row>
    <row r="18" spans="1:10" ht="16.5" thickBot="1" x14ac:dyDescent="0.3">
      <c r="A18" s="96" t="s">
        <v>33</v>
      </c>
      <c r="B18" s="97"/>
      <c r="C18" s="97"/>
      <c r="D18" s="97"/>
      <c r="E18" s="97"/>
      <c r="F18" s="97"/>
      <c r="G18" s="97"/>
      <c r="H18" s="97"/>
      <c r="I18" s="97"/>
      <c r="J18" s="98"/>
    </row>
    <row r="19" spans="1:10" ht="15.75" x14ac:dyDescent="0.25">
      <c r="A19" s="86">
        <v>111</v>
      </c>
      <c r="B19" s="88" t="s">
        <v>27</v>
      </c>
      <c r="C19" s="88"/>
      <c r="D19" s="37">
        <f>E19+G19+I19</f>
        <v>47046200.710000001</v>
      </c>
      <c r="E19" s="37">
        <f>E20+E21</f>
        <v>45444554.439999998</v>
      </c>
      <c r="F19" s="37">
        <f t="shared" ref="F19:J19" si="2">F20+F21</f>
        <v>0</v>
      </c>
      <c r="G19" s="37">
        <f t="shared" si="2"/>
        <v>1601646.27</v>
      </c>
      <c r="H19" s="37">
        <f t="shared" si="2"/>
        <v>0</v>
      </c>
      <c r="I19" s="37">
        <f t="shared" si="2"/>
        <v>0</v>
      </c>
      <c r="J19" s="56">
        <f t="shared" si="2"/>
        <v>0</v>
      </c>
    </row>
    <row r="20" spans="1:10" ht="15.75" x14ac:dyDescent="0.25">
      <c r="A20" s="83"/>
      <c r="B20" s="10">
        <v>211</v>
      </c>
      <c r="C20" s="11" t="s">
        <v>0</v>
      </c>
      <c r="D20" s="7">
        <f>E20+G20+I20</f>
        <v>46838665.920000002</v>
      </c>
      <c r="E20" s="7">
        <v>45237019.649999999</v>
      </c>
      <c r="F20" s="5"/>
      <c r="G20" s="7">
        <v>1601646.27</v>
      </c>
      <c r="H20" s="5"/>
      <c r="I20" s="5"/>
      <c r="J20" s="57"/>
    </row>
    <row r="21" spans="1:10" ht="29.25" customHeight="1" thickBot="1" x14ac:dyDescent="0.3">
      <c r="A21" s="92"/>
      <c r="B21" s="58">
        <v>266</v>
      </c>
      <c r="C21" s="59" t="s">
        <v>20</v>
      </c>
      <c r="D21" s="6">
        <f t="shared" ref="D21:D78" si="3">E21+G21+I21</f>
        <v>207534.79</v>
      </c>
      <c r="E21" s="6">
        <v>207534.79</v>
      </c>
      <c r="F21" s="6"/>
      <c r="G21" s="6"/>
      <c r="H21" s="6"/>
      <c r="I21" s="6"/>
      <c r="J21" s="60"/>
    </row>
    <row r="22" spans="1:10" ht="15.75" x14ac:dyDescent="0.25">
      <c r="A22" s="82">
        <v>112</v>
      </c>
      <c r="B22" s="85" t="s">
        <v>27</v>
      </c>
      <c r="C22" s="85"/>
      <c r="D22" s="38">
        <f t="shared" si="3"/>
        <v>4770514.8999999994</v>
      </c>
      <c r="E22" s="38">
        <f>E23+E24+E25+E26+E27+E28</f>
        <v>0</v>
      </c>
      <c r="F22" s="38">
        <f t="shared" ref="F22:J22" si="4">F23+F24+F25+F26+F27+F28</f>
        <v>0</v>
      </c>
      <c r="G22" s="38">
        <f>G23+G24+G25+G26+G27+G28</f>
        <v>4770514.8999999994</v>
      </c>
      <c r="H22" s="38">
        <f t="shared" si="4"/>
        <v>0</v>
      </c>
      <c r="I22" s="38">
        <f t="shared" si="4"/>
        <v>0</v>
      </c>
      <c r="J22" s="61">
        <f t="shared" si="4"/>
        <v>0</v>
      </c>
    </row>
    <row r="23" spans="1:10" ht="15.75" x14ac:dyDescent="0.25">
      <c r="A23" s="83"/>
      <c r="B23" s="10">
        <v>212</v>
      </c>
      <c r="C23" s="11" t="s">
        <v>18</v>
      </c>
      <c r="D23" s="7">
        <f t="shared" si="3"/>
        <v>3908948.76</v>
      </c>
      <c r="E23" s="7">
        <v>0</v>
      </c>
      <c r="F23" s="7"/>
      <c r="G23" s="7">
        <v>3908948.76</v>
      </c>
      <c r="H23" s="7"/>
      <c r="I23" s="7"/>
      <c r="J23" s="57"/>
    </row>
    <row r="24" spans="1:10" ht="31.5" x14ac:dyDescent="0.25">
      <c r="A24" s="83"/>
      <c r="B24" s="10">
        <v>266</v>
      </c>
      <c r="C24" s="62" t="s">
        <v>21</v>
      </c>
      <c r="D24" s="7">
        <f t="shared" si="3"/>
        <v>0</v>
      </c>
      <c r="E24" s="7"/>
      <c r="F24" s="7"/>
      <c r="G24" s="7"/>
      <c r="H24" s="7"/>
      <c r="I24" s="7"/>
      <c r="J24" s="57"/>
    </row>
    <row r="25" spans="1:10" ht="15.75" x14ac:dyDescent="0.25">
      <c r="A25" s="83"/>
      <c r="B25" s="10">
        <v>214</v>
      </c>
      <c r="C25" s="11" t="s">
        <v>19</v>
      </c>
      <c r="D25" s="7">
        <f t="shared" si="3"/>
        <v>861566.14</v>
      </c>
      <c r="E25" s="7"/>
      <c r="F25" s="7"/>
      <c r="G25" s="7">
        <f>248796.02+612770.12</f>
        <v>861566.14</v>
      </c>
      <c r="H25" s="7"/>
      <c r="I25" s="7"/>
      <c r="J25" s="57"/>
    </row>
    <row r="26" spans="1:10" ht="15.75" x14ac:dyDescent="0.25">
      <c r="A26" s="83"/>
      <c r="B26" s="10">
        <v>222</v>
      </c>
      <c r="C26" s="11" t="s">
        <v>6</v>
      </c>
      <c r="D26" s="7">
        <f t="shared" si="3"/>
        <v>0</v>
      </c>
      <c r="E26" s="7"/>
      <c r="F26" s="7"/>
      <c r="G26" s="7"/>
      <c r="H26" s="7"/>
      <c r="I26" s="7"/>
      <c r="J26" s="57"/>
    </row>
    <row r="27" spans="1:10" ht="15.75" x14ac:dyDescent="0.25">
      <c r="A27" s="83"/>
      <c r="B27" s="10">
        <v>226</v>
      </c>
      <c r="C27" s="11" t="s">
        <v>10</v>
      </c>
      <c r="D27" s="7">
        <f t="shared" si="3"/>
        <v>0</v>
      </c>
      <c r="E27" s="7"/>
      <c r="F27" s="7"/>
      <c r="G27" s="7"/>
      <c r="H27" s="7"/>
      <c r="I27" s="7"/>
      <c r="J27" s="57"/>
    </row>
    <row r="28" spans="1:10" ht="16.5" thickBot="1" x14ac:dyDescent="0.3">
      <c r="A28" s="84"/>
      <c r="B28" s="63"/>
      <c r="C28" s="12"/>
      <c r="D28" s="8">
        <f t="shared" si="3"/>
        <v>0</v>
      </c>
      <c r="E28" s="8"/>
      <c r="F28" s="8"/>
      <c r="G28" s="8"/>
      <c r="H28" s="8"/>
      <c r="I28" s="8"/>
      <c r="J28" s="64"/>
    </row>
    <row r="29" spans="1:10" ht="16.5" customHeight="1" x14ac:dyDescent="0.25">
      <c r="A29" s="86">
        <v>113</v>
      </c>
      <c r="B29" s="88" t="s">
        <v>27</v>
      </c>
      <c r="C29" s="88"/>
      <c r="D29" s="39">
        <f t="shared" si="3"/>
        <v>543</v>
      </c>
      <c r="E29" s="39">
        <f>E30+E31+E32</f>
        <v>0</v>
      </c>
      <c r="F29" s="39">
        <f t="shared" ref="F29:J29" si="5">F30+F31+F32</f>
        <v>0</v>
      </c>
      <c r="G29" s="39">
        <f t="shared" si="5"/>
        <v>0</v>
      </c>
      <c r="H29" s="39">
        <f t="shared" si="5"/>
        <v>0</v>
      </c>
      <c r="I29" s="39">
        <f t="shared" si="5"/>
        <v>543</v>
      </c>
      <c r="J29" s="65">
        <f t="shared" si="5"/>
        <v>0</v>
      </c>
    </row>
    <row r="30" spans="1:10" ht="15" customHeight="1" x14ac:dyDescent="0.25">
      <c r="A30" s="83"/>
      <c r="B30" s="10">
        <v>226</v>
      </c>
      <c r="C30" s="11" t="s">
        <v>10</v>
      </c>
      <c r="D30" s="7">
        <f t="shared" si="3"/>
        <v>0</v>
      </c>
      <c r="E30" s="7"/>
      <c r="F30" s="7"/>
      <c r="G30" s="7"/>
      <c r="H30" s="7"/>
      <c r="I30" s="7"/>
      <c r="J30" s="57"/>
    </row>
    <row r="31" spans="1:10" ht="15" customHeight="1" x14ac:dyDescent="0.25">
      <c r="A31" s="83"/>
      <c r="B31" s="10">
        <v>296</v>
      </c>
      <c r="C31" s="11" t="s">
        <v>28</v>
      </c>
      <c r="D31" s="7">
        <f t="shared" si="3"/>
        <v>543</v>
      </c>
      <c r="E31" s="7"/>
      <c r="F31" s="7"/>
      <c r="G31" s="7"/>
      <c r="H31" s="7"/>
      <c r="I31" s="7">
        <v>543</v>
      </c>
      <c r="J31" s="57"/>
    </row>
    <row r="32" spans="1:10" ht="15.75" customHeight="1" thickBot="1" x14ac:dyDescent="0.3">
      <c r="A32" s="87"/>
      <c r="B32" s="58"/>
      <c r="C32" s="9"/>
      <c r="D32" s="6">
        <f t="shared" si="3"/>
        <v>0</v>
      </c>
      <c r="E32" s="6"/>
      <c r="F32" s="6"/>
      <c r="G32" s="6"/>
      <c r="H32" s="6"/>
      <c r="I32" s="6"/>
      <c r="J32" s="60"/>
    </row>
    <row r="33" spans="1:10" ht="15.75" customHeight="1" x14ac:dyDescent="0.25">
      <c r="A33" s="82">
        <v>119</v>
      </c>
      <c r="B33" s="85" t="s">
        <v>27</v>
      </c>
      <c r="C33" s="85"/>
      <c r="D33" s="38">
        <f t="shared" si="3"/>
        <v>12118472.889999999</v>
      </c>
      <c r="E33" s="38">
        <f>E34</f>
        <v>11705722.779999999</v>
      </c>
      <c r="F33" s="38">
        <f t="shared" ref="F33:J33" si="6">F34</f>
        <v>0</v>
      </c>
      <c r="G33" s="38">
        <f t="shared" si="6"/>
        <v>412750.11</v>
      </c>
      <c r="H33" s="38">
        <f t="shared" si="6"/>
        <v>0</v>
      </c>
      <c r="I33" s="38">
        <f t="shared" si="6"/>
        <v>0</v>
      </c>
      <c r="J33" s="61">
        <f t="shared" si="6"/>
        <v>0</v>
      </c>
    </row>
    <row r="34" spans="1:10" ht="16.5" thickBot="1" x14ac:dyDescent="0.3">
      <c r="A34" s="87"/>
      <c r="B34" s="58">
        <v>213</v>
      </c>
      <c r="C34" s="9" t="s">
        <v>4</v>
      </c>
      <c r="D34" s="6">
        <f>E34+G34+I34</f>
        <v>12118472.889999999</v>
      </c>
      <c r="E34" s="6">
        <v>11705722.779999999</v>
      </c>
      <c r="F34" s="41"/>
      <c r="G34" s="6">
        <v>412750.11</v>
      </c>
      <c r="H34" s="41"/>
      <c r="I34" s="41"/>
      <c r="J34" s="60"/>
    </row>
    <row r="35" spans="1:10" ht="15.75" customHeight="1" x14ac:dyDescent="0.25">
      <c r="A35" s="89">
        <v>244</v>
      </c>
      <c r="B35" s="85" t="s">
        <v>27</v>
      </c>
      <c r="C35" s="85"/>
      <c r="D35" s="38">
        <f>E35+G35+I35</f>
        <v>13456803.129999999</v>
      </c>
      <c r="E35" s="38">
        <f>SUM(E36:E44)</f>
        <v>5666354.71</v>
      </c>
      <c r="F35" s="38">
        <f t="shared" ref="F35:J35" si="7">SUM(F36:F44)</f>
        <v>0</v>
      </c>
      <c r="G35" s="38">
        <f>SUM(G36:G44)</f>
        <v>4807026.1399999997</v>
      </c>
      <c r="H35" s="38">
        <f t="shared" si="7"/>
        <v>0</v>
      </c>
      <c r="I35" s="38">
        <f t="shared" si="7"/>
        <v>2983422.2800000003</v>
      </c>
      <c r="J35" s="61">
        <f t="shared" si="7"/>
        <v>0</v>
      </c>
    </row>
    <row r="36" spans="1:10" ht="15" customHeight="1" x14ac:dyDescent="0.25">
      <c r="A36" s="90"/>
      <c r="B36" s="10">
        <v>221</v>
      </c>
      <c r="C36" s="11" t="s">
        <v>5</v>
      </c>
      <c r="D36" s="7">
        <f t="shared" si="3"/>
        <v>316984.84000000003</v>
      </c>
      <c r="E36" s="7">
        <v>316984.84000000003</v>
      </c>
      <c r="F36" s="7"/>
      <c r="G36" s="7"/>
      <c r="H36" s="7"/>
      <c r="I36" s="7"/>
      <c r="J36" s="57"/>
    </row>
    <row r="37" spans="1:10" ht="15" customHeight="1" x14ac:dyDescent="0.25">
      <c r="A37" s="90"/>
      <c r="B37" s="10">
        <v>222</v>
      </c>
      <c r="C37" s="11" t="s">
        <v>6</v>
      </c>
      <c r="D37" s="7">
        <f>E37+G37+I37</f>
        <v>930568.78</v>
      </c>
      <c r="E37" s="7">
        <v>334854</v>
      </c>
      <c r="F37" s="7"/>
      <c r="G37" s="7"/>
      <c r="H37" s="7"/>
      <c r="I37" s="7">
        <v>595714.78</v>
      </c>
      <c r="J37" s="57"/>
    </row>
    <row r="38" spans="1:10" ht="15" customHeight="1" x14ac:dyDescent="0.25">
      <c r="A38" s="90"/>
      <c r="B38" s="10">
        <v>223</v>
      </c>
      <c r="C38" s="11" t="s">
        <v>63</v>
      </c>
      <c r="D38" s="7">
        <f t="shared" si="3"/>
        <v>1421555.91</v>
      </c>
      <c r="E38" s="7">
        <v>1421555.91</v>
      </c>
      <c r="F38" s="7"/>
      <c r="G38" s="7"/>
      <c r="H38" s="7"/>
      <c r="I38" s="7"/>
      <c r="J38" s="57"/>
    </row>
    <row r="39" spans="1:10" ht="15" customHeight="1" x14ac:dyDescent="0.25">
      <c r="A39" s="90"/>
      <c r="B39" s="10">
        <v>225</v>
      </c>
      <c r="C39" s="11" t="s">
        <v>9</v>
      </c>
      <c r="D39" s="7">
        <f t="shared" si="3"/>
        <v>1198357.8899999999</v>
      </c>
      <c r="E39" s="7">
        <v>249993.19</v>
      </c>
      <c r="F39" s="7"/>
      <c r="G39" s="7">
        <v>948364.7</v>
      </c>
      <c r="H39" s="7"/>
      <c r="I39" s="7"/>
      <c r="J39" s="57"/>
    </row>
    <row r="40" spans="1:10" ht="15" customHeight="1" x14ac:dyDescent="0.25">
      <c r="A40" s="90"/>
      <c r="B40" s="10">
        <v>226</v>
      </c>
      <c r="C40" s="11" t="s">
        <v>10</v>
      </c>
      <c r="D40" s="7">
        <f t="shared" si="3"/>
        <v>3104790.2600000002</v>
      </c>
      <c r="E40" s="7">
        <v>888105.1</v>
      </c>
      <c r="F40" s="7"/>
      <c r="G40" s="7">
        <f>2290698.16-74013</f>
        <v>2216685.16</v>
      </c>
      <c r="H40" s="7"/>
      <c r="I40" s="7"/>
      <c r="J40" s="57"/>
    </row>
    <row r="41" spans="1:10" ht="15" hidden="1" customHeight="1" x14ac:dyDescent="0.25">
      <c r="A41" s="90"/>
      <c r="B41" s="10">
        <v>227</v>
      </c>
      <c r="C41" s="11" t="s">
        <v>24</v>
      </c>
      <c r="D41" s="7">
        <f t="shared" si="3"/>
        <v>0</v>
      </c>
      <c r="E41" s="7"/>
      <c r="F41" s="7"/>
      <c r="G41" s="7"/>
      <c r="H41" s="7"/>
      <c r="I41" s="7"/>
      <c r="J41" s="57"/>
    </row>
    <row r="42" spans="1:10" ht="15" customHeight="1" x14ac:dyDescent="0.25">
      <c r="A42" s="90"/>
      <c r="B42" s="10">
        <v>296</v>
      </c>
      <c r="C42" s="66" t="s">
        <v>28</v>
      </c>
      <c r="D42" s="7">
        <f t="shared" si="3"/>
        <v>0</v>
      </c>
      <c r="E42" s="7">
        <v>0</v>
      </c>
      <c r="F42" s="7"/>
      <c r="G42" s="7"/>
      <c r="H42" s="7"/>
      <c r="I42" s="7"/>
      <c r="J42" s="57"/>
    </row>
    <row r="43" spans="1:10" ht="15" customHeight="1" x14ac:dyDescent="0.25">
      <c r="A43" s="90"/>
      <c r="B43" s="10">
        <v>310</v>
      </c>
      <c r="C43" s="11" t="s">
        <v>11</v>
      </c>
      <c r="D43" s="7">
        <f t="shared" si="3"/>
        <v>1880575.2599999998</v>
      </c>
      <c r="E43" s="7">
        <v>827706.36</v>
      </c>
      <c r="F43" s="7"/>
      <c r="G43" s="7">
        <v>1052868.8999999999</v>
      </c>
      <c r="H43" s="7"/>
      <c r="I43" s="7"/>
      <c r="J43" s="57"/>
    </row>
    <row r="44" spans="1:10" ht="15" customHeight="1" thickBot="1" x14ac:dyDescent="0.3">
      <c r="A44" s="91"/>
      <c r="B44" s="63">
        <v>340</v>
      </c>
      <c r="C44" s="67" t="s">
        <v>17</v>
      </c>
      <c r="D44" s="8">
        <f t="shared" si="3"/>
        <v>4603970.1899999995</v>
      </c>
      <c r="E44" s="8">
        <v>1627155.31</v>
      </c>
      <c r="F44" s="8"/>
      <c r="G44" s="8">
        <v>589107.38</v>
      </c>
      <c r="H44" s="8"/>
      <c r="I44" s="8">
        <f>2389471.5-1764</f>
        <v>2387707.5</v>
      </c>
      <c r="J44" s="64"/>
    </row>
    <row r="45" spans="1:10" ht="15" customHeight="1" x14ac:dyDescent="0.25">
      <c r="A45" s="89">
        <v>247</v>
      </c>
      <c r="B45" s="68"/>
      <c r="C45" s="79" t="s">
        <v>27</v>
      </c>
      <c r="D45" s="38">
        <f>E45+G45+I45</f>
        <v>3710894.31</v>
      </c>
      <c r="E45" s="38">
        <f>E46++E47</f>
        <v>3710894.31</v>
      </c>
      <c r="F45" s="38">
        <f t="shared" ref="F45:J45" si="8">F46++F47</f>
        <v>0</v>
      </c>
      <c r="G45" s="38">
        <f t="shared" si="8"/>
        <v>0</v>
      </c>
      <c r="H45" s="38">
        <f t="shared" si="8"/>
        <v>0</v>
      </c>
      <c r="I45" s="38">
        <f t="shared" si="8"/>
        <v>0</v>
      </c>
      <c r="J45" s="61">
        <f t="shared" si="8"/>
        <v>0</v>
      </c>
    </row>
    <row r="46" spans="1:10" ht="15" customHeight="1" x14ac:dyDescent="0.25">
      <c r="A46" s="90"/>
      <c r="B46" s="10">
        <v>223</v>
      </c>
      <c r="C46" s="11" t="s">
        <v>7</v>
      </c>
      <c r="D46" s="7">
        <f>E46+G46+I46</f>
        <v>1046609.9199999999</v>
      </c>
      <c r="E46" s="7">
        <f>1020127.09+26482.83</f>
        <v>1046609.9199999999</v>
      </c>
      <c r="F46" s="7"/>
      <c r="G46" s="7"/>
      <c r="H46" s="7"/>
      <c r="I46" s="7"/>
      <c r="J46" s="57"/>
    </row>
    <row r="47" spans="1:10" ht="15.75" customHeight="1" thickBot="1" x14ac:dyDescent="0.3">
      <c r="A47" s="91"/>
      <c r="B47" s="63">
        <v>223</v>
      </c>
      <c r="C47" s="12" t="s">
        <v>8</v>
      </c>
      <c r="D47" s="8">
        <f>E47+G47+I47</f>
        <v>2664284.39</v>
      </c>
      <c r="E47" s="8">
        <v>2664284.39</v>
      </c>
      <c r="F47" s="8"/>
      <c r="G47" s="8"/>
      <c r="H47" s="8"/>
      <c r="I47" s="8"/>
      <c r="J47" s="64"/>
    </row>
    <row r="48" spans="1:10" ht="15.75" x14ac:dyDescent="0.25">
      <c r="A48" s="82">
        <v>321</v>
      </c>
      <c r="B48" s="85" t="s">
        <v>27</v>
      </c>
      <c r="C48" s="85"/>
      <c r="D48" s="38">
        <f t="shared" si="3"/>
        <v>1040114.95</v>
      </c>
      <c r="E48" s="38">
        <f>E49+E50+E51+E52+E53</f>
        <v>9696</v>
      </c>
      <c r="F48" s="38">
        <f t="shared" ref="F48:J48" si="9">F49+F50+F51+F52+F53</f>
        <v>0</v>
      </c>
      <c r="G48" s="38">
        <f t="shared" si="9"/>
        <v>1030418.95</v>
      </c>
      <c r="H48" s="38">
        <f t="shared" si="9"/>
        <v>0</v>
      </c>
      <c r="I48" s="38">
        <f t="shared" si="9"/>
        <v>0</v>
      </c>
      <c r="J48" s="61">
        <f t="shared" si="9"/>
        <v>0</v>
      </c>
    </row>
    <row r="49" spans="1:10" ht="15.75" x14ac:dyDescent="0.25">
      <c r="A49" s="83"/>
      <c r="B49" s="10">
        <v>262</v>
      </c>
      <c r="C49" s="11" t="s">
        <v>22</v>
      </c>
      <c r="D49" s="7">
        <f t="shared" si="3"/>
        <v>1040114.95</v>
      </c>
      <c r="E49" s="7">
        <v>9696</v>
      </c>
      <c r="F49" s="7"/>
      <c r="G49" s="7">
        <v>1030418.95</v>
      </c>
      <c r="H49" s="7"/>
      <c r="I49" s="7"/>
      <c r="J49" s="57"/>
    </row>
    <row r="50" spans="1:10" ht="15.75" x14ac:dyDescent="0.25">
      <c r="A50" s="83"/>
      <c r="B50" s="10">
        <v>263</v>
      </c>
      <c r="C50" s="11" t="s">
        <v>25</v>
      </c>
      <c r="D50" s="7">
        <f t="shared" si="3"/>
        <v>0</v>
      </c>
      <c r="E50" s="7"/>
      <c r="F50" s="7"/>
      <c r="G50" s="7"/>
      <c r="H50" s="7"/>
      <c r="I50" s="7"/>
      <c r="J50" s="57"/>
    </row>
    <row r="51" spans="1:10" ht="15.75" x14ac:dyDescent="0.25">
      <c r="A51" s="83"/>
      <c r="B51" s="10">
        <v>264</v>
      </c>
      <c r="C51" s="11" t="s">
        <v>26</v>
      </c>
      <c r="D51" s="7">
        <f t="shared" si="3"/>
        <v>0</v>
      </c>
      <c r="E51" s="7"/>
      <c r="F51" s="7"/>
      <c r="G51" s="7"/>
      <c r="H51" s="7"/>
      <c r="I51" s="7"/>
      <c r="J51" s="57"/>
    </row>
    <row r="52" spans="1:10" ht="15.75" x14ac:dyDescent="0.25">
      <c r="A52" s="83"/>
      <c r="B52" s="10">
        <v>266</v>
      </c>
      <c r="C52" s="11" t="s">
        <v>29</v>
      </c>
      <c r="D52" s="7">
        <f t="shared" si="3"/>
        <v>0</v>
      </c>
      <c r="E52" s="7"/>
      <c r="F52" s="7"/>
      <c r="G52" s="7"/>
      <c r="H52" s="7"/>
      <c r="I52" s="7"/>
      <c r="J52" s="57"/>
    </row>
    <row r="53" spans="1:10" ht="16.5" thickBot="1" x14ac:dyDescent="0.3">
      <c r="A53" s="84"/>
      <c r="B53" s="63"/>
      <c r="C53" s="12"/>
      <c r="D53" s="8">
        <f t="shared" si="3"/>
        <v>0</v>
      </c>
      <c r="E53" s="8"/>
      <c r="F53" s="8"/>
      <c r="G53" s="8"/>
      <c r="H53" s="8"/>
      <c r="I53" s="8"/>
      <c r="J53" s="64"/>
    </row>
    <row r="54" spans="1:10" ht="16.5" customHeight="1" x14ac:dyDescent="0.25">
      <c r="A54" s="82">
        <v>323</v>
      </c>
      <c r="B54" s="85" t="s">
        <v>27</v>
      </c>
      <c r="C54" s="85"/>
      <c r="D54" s="38">
        <f t="shared" si="3"/>
        <v>1069868.0900000001</v>
      </c>
      <c r="E54" s="38">
        <f>E55+E56+E57+E58</f>
        <v>0</v>
      </c>
      <c r="F54" s="38">
        <f t="shared" ref="F54:J54" si="10">F55+F56+F57+F58</f>
        <v>0</v>
      </c>
      <c r="G54" s="38">
        <f t="shared" si="10"/>
        <v>1069868.0900000001</v>
      </c>
      <c r="H54" s="38">
        <f t="shared" si="10"/>
        <v>0</v>
      </c>
      <c r="I54" s="38">
        <f t="shared" si="10"/>
        <v>0</v>
      </c>
      <c r="J54" s="61">
        <f t="shared" si="10"/>
        <v>0</v>
      </c>
    </row>
    <row r="55" spans="1:10" ht="15" customHeight="1" x14ac:dyDescent="0.25">
      <c r="A55" s="83"/>
      <c r="B55" s="10">
        <v>226</v>
      </c>
      <c r="C55" s="11" t="s">
        <v>10</v>
      </c>
      <c r="D55" s="7">
        <f t="shared" si="3"/>
        <v>74013</v>
      </c>
      <c r="E55" s="7"/>
      <c r="F55" s="7"/>
      <c r="G55" s="7">
        <v>74013</v>
      </c>
      <c r="H55" s="7"/>
      <c r="I55" s="7"/>
      <c r="J55" s="57"/>
    </row>
    <row r="56" spans="1:10" ht="15" customHeight="1" x14ac:dyDescent="0.25">
      <c r="A56" s="83"/>
      <c r="B56" s="10">
        <v>263</v>
      </c>
      <c r="C56" s="11" t="s">
        <v>25</v>
      </c>
      <c r="D56" s="7">
        <f t="shared" si="3"/>
        <v>972894.77</v>
      </c>
      <c r="E56" s="7"/>
      <c r="F56" s="7"/>
      <c r="G56" s="7">
        <v>972894.77</v>
      </c>
      <c r="H56" s="7"/>
      <c r="I56" s="7"/>
      <c r="J56" s="57"/>
    </row>
    <row r="57" spans="1:10" ht="15" customHeight="1" x14ac:dyDescent="0.25">
      <c r="A57" s="83"/>
      <c r="B57" s="10">
        <v>340</v>
      </c>
      <c r="C57" s="11" t="s">
        <v>17</v>
      </c>
      <c r="D57" s="7">
        <f t="shared" si="3"/>
        <v>22960.32</v>
      </c>
      <c r="E57" s="7"/>
      <c r="F57" s="7"/>
      <c r="G57" s="7">
        <v>22960.32</v>
      </c>
      <c r="H57" s="7"/>
      <c r="I57" s="7"/>
      <c r="J57" s="57"/>
    </row>
    <row r="58" spans="1:10" ht="15.75" customHeight="1" thickBot="1" x14ac:dyDescent="0.3">
      <c r="A58" s="84"/>
      <c r="B58" s="63"/>
      <c r="C58" s="12"/>
      <c r="D58" s="8">
        <f t="shared" si="3"/>
        <v>0</v>
      </c>
      <c r="E58" s="8"/>
      <c r="F58" s="8"/>
      <c r="G58" s="8"/>
      <c r="H58" s="8"/>
      <c r="I58" s="8"/>
      <c r="J58" s="64"/>
    </row>
    <row r="59" spans="1:10" ht="15.75" hidden="1" x14ac:dyDescent="0.25">
      <c r="A59" s="86">
        <v>340</v>
      </c>
      <c r="B59" s="88" t="s">
        <v>27</v>
      </c>
      <c r="C59" s="88"/>
      <c r="D59" s="37">
        <f t="shared" si="3"/>
        <v>0</v>
      </c>
      <c r="E59" s="37">
        <f>E60+E61</f>
        <v>0</v>
      </c>
      <c r="F59" s="37">
        <f t="shared" ref="F59:J59" si="11">F60+F61</f>
        <v>0</v>
      </c>
      <c r="G59" s="37">
        <f t="shared" si="11"/>
        <v>0</v>
      </c>
      <c r="H59" s="37">
        <f t="shared" si="11"/>
        <v>0</v>
      </c>
      <c r="I59" s="37">
        <f t="shared" si="11"/>
        <v>0</v>
      </c>
      <c r="J59" s="56">
        <f t="shared" si="11"/>
        <v>0</v>
      </c>
    </row>
    <row r="60" spans="1:10" ht="15.75" hidden="1" x14ac:dyDescent="0.25">
      <c r="A60" s="83"/>
      <c r="B60" s="10">
        <v>296</v>
      </c>
      <c r="C60" s="66" t="s">
        <v>28</v>
      </c>
      <c r="D60" s="7">
        <f t="shared" si="3"/>
        <v>0</v>
      </c>
      <c r="E60" s="7"/>
      <c r="F60" s="7"/>
      <c r="G60" s="7"/>
      <c r="H60" s="7"/>
      <c r="I60" s="7"/>
      <c r="J60" s="57"/>
    </row>
    <row r="61" spans="1:10" ht="16.5" hidden="1" thickBot="1" x14ac:dyDescent="0.3">
      <c r="A61" s="87"/>
      <c r="B61" s="10"/>
      <c r="C61" s="11"/>
      <c r="D61" s="7">
        <f t="shared" si="3"/>
        <v>0</v>
      </c>
      <c r="E61" s="7"/>
      <c r="F61" s="7"/>
      <c r="G61" s="7"/>
      <c r="H61" s="7"/>
      <c r="I61" s="7"/>
      <c r="J61" s="11"/>
    </row>
    <row r="62" spans="1:10" ht="15.75" x14ac:dyDescent="0.25">
      <c r="A62" s="82">
        <v>350</v>
      </c>
      <c r="B62" s="88" t="s">
        <v>27</v>
      </c>
      <c r="C62" s="88"/>
      <c r="D62" s="37">
        <f t="shared" si="3"/>
        <v>3700</v>
      </c>
      <c r="E62" s="37">
        <f>E63+E64</f>
        <v>0</v>
      </c>
      <c r="F62" s="37">
        <f t="shared" ref="F62:J62" si="12">F63+F64</f>
        <v>0</v>
      </c>
      <c r="G62" s="37">
        <f t="shared" si="12"/>
        <v>3700</v>
      </c>
      <c r="H62" s="37">
        <f t="shared" si="12"/>
        <v>0</v>
      </c>
      <c r="I62" s="37">
        <f t="shared" si="12"/>
        <v>0</v>
      </c>
      <c r="J62" s="56">
        <f t="shared" si="12"/>
        <v>0</v>
      </c>
    </row>
    <row r="63" spans="1:10" ht="15" customHeight="1" x14ac:dyDescent="0.25">
      <c r="A63" s="83"/>
      <c r="B63" s="10">
        <v>296</v>
      </c>
      <c r="C63" s="11" t="s">
        <v>28</v>
      </c>
      <c r="D63" s="7">
        <f t="shared" si="3"/>
        <v>3700</v>
      </c>
      <c r="E63" s="7"/>
      <c r="F63" s="7"/>
      <c r="G63" s="7">
        <v>3700</v>
      </c>
      <c r="H63" s="7"/>
      <c r="I63" s="7"/>
      <c r="J63" s="57"/>
    </row>
    <row r="64" spans="1:10" ht="15" customHeight="1" thickBot="1" x14ac:dyDescent="0.3">
      <c r="A64" s="87"/>
      <c r="B64" s="63"/>
      <c r="C64" s="12"/>
      <c r="D64" s="8">
        <f t="shared" si="3"/>
        <v>0</v>
      </c>
      <c r="E64" s="8"/>
      <c r="F64" s="8"/>
      <c r="G64" s="8"/>
      <c r="H64" s="8"/>
      <c r="I64" s="8"/>
      <c r="J64" s="64"/>
    </row>
    <row r="65" spans="1:10" ht="15.75" customHeight="1" x14ac:dyDescent="0.25">
      <c r="A65" s="102">
        <v>851</v>
      </c>
      <c r="B65" s="88" t="s">
        <v>27</v>
      </c>
      <c r="C65" s="88"/>
      <c r="D65" s="37">
        <f t="shared" si="3"/>
        <v>210000</v>
      </c>
      <c r="E65" s="37">
        <f>E66</f>
        <v>210000</v>
      </c>
      <c r="F65" s="37">
        <f t="shared" ref="F65:J65" si="13">F66</f>
        <v>0</v>
      </c>
      <c r="G65" s="37">
        <f t="shared" si="13"/>
        <v>0</v>
      </c>
      <c r="H65" s="37">
        <f t="shared" si="13"/>
        <v>0</v>
      </c>
      <c r="I65" s="37">
        <f t="shared" si="13"/>
        <v>0</v>
      </c>
      <c r="J65" s="56">
        <f t="shared" si="13"/>
        <v>0</v>
      </c>
    </row>
    <row r="66" spans="1:10" ht="15.75" customHeight="1" thickBot="1" x14ac:dyDescent="0.3">
      <c r="A66" s="102"/>
      <c r="B66" s="58">
        <v>291</v>
      </c>
      <c r="C66" s="9" t="s">
        <v>23</v>
      </c>
      <c r="D66" s="6">
        <f t="shared" si="3"/>
        <v>210000</v>
      </c>
      <c r="E66" s="6">
        <v>210000</v>
      </c>
      <c r="F66" s="6"/>
      <c r="G66" s="6"/>
      <c r="H66" s="6"/>
      <c r="I66" s="6"/>
      <c r="J66" s="60"/>
    </row>
    <row r="67" spans="1:10" ht="15.75" customHeight="1" x14ac:dyDescent="0.25">
      <c r="A67" s="86">
        <v>852</v>
      </c>
      <c r="B67" s="85" t="s">
        <v>27</v>
      </c>
      <c r="C67" s="85"/>
      <c r="D67" s="38">
        <f t="shared" si="3"/>
        <v>11800</v>
      </c>
      <c r="E67" s="38">
        <f>E68+E69</f>
        <v>11800</v>
      </c>
      <c r="F67" s="38">
        <f t="shared" ref="F67:J67" si="14">F68+F69</f>
        <v>0</v>
      </c>
      <c r="G67" s="38">
        <f t="shared" si="14"/>
        <v>0</v>
      </c>
      <c r="H67" s="38">
        <f t="shared" si="14"/>
        <v>0</v>
      </c>
      <c r="I67" s="38">
        <f t="shared" si="14"/>
        <v>0</v>
      </c>
      <c r="J67" s="61">
        <f t="shared" si="14"/>
        <v>0</v>
      </c>
    </row>
    <row r="68" spans="1:10" ht="15" customHeight="1" x14ac:dyDescent="0.25">
      <c r="A68" s="83"/>
      <c r="B68" s="10">
        <v>291</v>
      </c>
      <c r="C68" s="11" t="s">
        <v>23</v>
      </c>
      <c r="D68" s="7">
        <f t="shared" si="3"/>
        <v>0</v>
      </c>
      <c r="E68" s="7"/>
      <c r="F68" s="7"/>
      <c r="G68" s="7"/>
      <c r="H68" s="7"/>
      <c r="I68" s="7"/>
      <c r="J68" s="57"/>
    </row>
    <row r="69" spans="1:10" ht="15" customHeight="1" thickBot="1" x14ac:dyDescent="0.3">
      <c r="A69" s="84"/>
      <c r="B69" s="63"/>
      <c r="C69" s="12"/>
      <c r="D69" s="8">
        <f t="shared" si="3"/>
        <v>11800</v>
      </c>
      <c r="E69" s="8">
        <v>11800</v>
      </c>
      <c r="F69" s="8"/>
      <c r="G69" s="8"/>
      <c r="H69" s="8"/>
      <c r="I69" s="8"/>
      <c r="J69" s="64"/>
    </row>
    <row r="70" spans="1:10" ht="15" customHeight="1" x14ac:dyDescent="0.25">
      <c r="A70" s="89">
        <v>853</v>
      </c>
      <c r="B70" s="85" t="s">
        <v>27</v>
      </c>
      <c r="C70" s="85"/>
      <c r="D70" s="38">
        <f>E70+G70+I70</f>
        <v>183249.16</v>
      </c>
      <c r="E70" s="38">
        <f>E71+E73+E74+E75+E77</f>
        <v>0</v>
      </c>
      <c r="F70" s="38">
        <f t="shared" ref="F70:J70" si="15">F71+F73+F74+F75+F77</f>
        <v>0</v>
      </c>
      <c r="G70" s="38">
        <f>G71+G73+G74+G75</f>
        <v>0</v>
      </c>
      <c r="H70" s="38">
        <f t="shared" si="15"/>
        <v>0</v>
      </c>
      <c r="I70" s="38">
        <f>I71+I72+I73+I74+I75</f>
        <v>183249.16</v>
      </c>
      <c r="J70" s="61">
        <f t="shared" si="15"/>
        <v>0</v>
      </c>
    </row>
    <row r="71" spans="1:10" ht="28.5" customHeight="1" x14ac:dyDescent="0.25">
      <c r="A71" s="90"/>
      <c r="B71" s="10">
        <v>292</v>
      </c>
      <c r="C71" s="69" t="s">
        <v>30</v>
      </c>
      <c r="D71" s="7">
        <f t="shared" si="3"/>
        <v>0</v>
      </c>
      <c r="E71" s="7"/>
      <c r="F71" s="7"/>
      <c r="G71" s="7"/>
      <c r="H71" s="7"/>
      <c r="I71" s="7"/>
      <c r="J71" s="57"/>
    </row>
    <row r="72" spans="1:10" ht="18" customHeight="1" x14ac:dyDescent="0.25">
      <c r="A72" s="90"/>
      <c r="B72" s="10">
        <v>293</v>
      </c>
      <c r="C72" s="69"/>
      <c r="D72" s="7">
        <f t="shared" si="3"/>
        <v>994.38</v>
      </c>
      <c r="E72" s="7"/>
      <c r="F72" s="7"/>
      <c r="G72" s="7"/>
      <c r="H72" s="7"/>
      <c r="I72" s="7">
        <v>994.38</v>
      </c>
      <c r="J72" s="57"/>
    </row>
    <row r="73" spans="1:10" ht="15" customHeight="1" x14ac:dyDescent="0.25">
      <c r="A73" s="90"/>
      <c r="B73" s="10">
        <v>295</v>
      </c>
      <c r="C73" s="66" t="s">
        <v>31</v>
      </c>
      <c r="D73" s="7">
        <f t="shared" si="3"/>
        <v>182220.9</v>
      </c>
      <c r="E73" s="7"/>
      <c r="F73" s="7"/>
      <c r="G73" s="7"/>
      <c r="H73" s="7"/>
      <c r="I73" s="7">
        <v>182220.9</v>
      </c>
      <c r="J73" s="57"/>
    </row>
    <row r="74" spans="1:10" ht="15" customHeight="1" x14ac:dyDescent="0.25">
      <c r="A74" s="90"/>
      <c r="B74" s="10">
        <v>296</v>
      </c>
      <c r="C74" s="11" t="s">
        <v>28</v>
      </c>
      <c r="D74" s="7">
        <f t="shared" si="3"/>
        <v>33.880000000000003</v>
      </c>
      <c r="E74" s="7"/>
      <c r="F74" s="7"/>
      <c r="G74" s="7"/>
      <c r="H74" s="7"/>
      <c r="I74" s="7">
        <v>33.880000000000003</v>
      </c>
      <c r="J74" s="57"/>
    </row>
    <row r="75" spans="1:10" ht="15" customHeight="1" x14ac:dyDescent="0.25">
      <c r="A75" s="90"/>
      <c r="B75" s="10">
        <v>297</v>
      </c>
      <c r="C75" s="11" t="s">
        <v>32</v>
      </c>
      <c r="D75" s="7">
        <f t="shared" si="3"/>
        <v>0</v>
      </c>
      <c r="E75" s="7"/>
      <c r="F75" s="7"/>
      <c r="G75" s="7"/>
      <c r="H75" s="7"/>
      <c r="I75" s="7"/>
      <c r="J75" s="57"/>
    </row>
    <row r="76" spans="1:10" ht="15" customHeight="1" thickBot="1" x14ac:dyDescent="0.3">
      <c r="A76" s="91"/>
      <c r="B76" s="63"/>
      <c r="C76" s="12"/>
      <c r="D76" s="8"/>
      <c r="E76" s="8"/>
      <c r="F76" s="8"/>
      <c r="G76" s="8"/>
      <c r="H76" s="8"/>
      <c r="I76" s="8"/>
      <c r="J76" s="64"/>
    </row>
    <row r="77" spans="1:10" ht="15" customHeight="1" thickBot="1" x14ac:dyDescent="0.3">
      <c r="A77" s="70">
        <v>610</v>
      </c>
      <c r="B77" s="78"/>
      <c r="C77" s="34" t="s">
        <v>71</v>
      </c>
      <c r="D77" s="35">
        <f t="shared" si="3"/>
        <v>116252.59</v>
      </c>
      <c r="E77" s="35"/>
      <c r="F77" s="35"/>
      <c r="G77" s="35">
        <v>95777.59</v>
      </c>
      <c r="H77" s="35"/>
      <c r="I77" s="35">
        <v>20475</v>
      </c>
      <c r="J77" s="71"/>
    </row>
    <row r="78" spans="1:10" ht="15" hidden="1" customHeight="1" thickBot="1" x14ac:dyDescent="0.3">
      <c r="A78" s="72">
        <v>407</v>
      </c>
      <c r="B78" s="73">
        <v>225</v>
      </c>
      <c r="C78" s="13" t="s">
        <v>62</v>
      </c>
      <c r="D78" s="74">
        <f t="shared" si="3"/>
        <v>0</v>
      </c>
      <c r="E78" s="14"/>
      <c r="F78" s="14"/>
      <c r="G78" s="14"/>
      <c r="H78" s="14"/>
      <c r="I78" s="14"/>
      <c r="J78" s="75"/>
    </row>
    <row r="79" spans="1:10" ht="16.5" thickBot="1" x14ac:dyDescent="0.3">
      <c r="A79" s="80" t="s">
        <v>12</v>
      </c>
      <c r="B79" s="81"/>
      <c r="C79" s="81"/>
      <c r="D79" s="40">
        <f>E79+G79+I79</f>
        <v>83738413.730000004</v>
      </c>
      <c r="E79" s="40">
        <f>E19+E22+E29+E33+E35+E48+E54+E59+E62+E65+E67+E70+E78+E45</f>
        <v>66759022.240000002</v>
      </c>
      <c r="F79" s="40">
        <f>F19+F22+F29+F33+F35+F48+F54+F59+F62+F65+F67+F70+F78</f>
        <v>0</v>
      </c>
      <c r="G79" s="40">
        <f>G19+G22+G29+G33+G35+G48+G54+G59+G62+G65+G67+G70+G78+G77</f>
        <v>13791702.049999999</v>
      </c>
      <c r="H79" s="40">
        <f>H19+H22+H29+H33+H35+H48+H54+H59+H62+H65+H67+H70+H78</f>
        <v>0</v>
      </c>
      <c r="I79" s="40">
        <f>I19+I22+I29+I33+I35+I48+I54+I59+I62+I65+I67+I70+I78+I77</f>
        <v>3187689.4400000004</v>
      </c>
      <c r="J79" s="76">
        <f>J19+J22+J29+J33+J35+J48+J54+J59+J62+J65+J67+J70+J78</f>
        <v>0</v>
      </c>
    </row>
    <row r="80" spans="1:10" ht="16.5" thickBot="1" x14ac:dyDescent="0.3">
      <c r="A80" s="93" t="s">
        <v>41</v>
      </c>
      <c r="B80" s="94"/>
      <c r="C80" s="94"/>
      <c r="D80" s="35">
        <f>E80+G80+I80</f>
        <v>476285.06000000052</v>
      </c>
      <c r="E80" s="35">
        <f t="shared" ref="E80:J80" si="16">E4+E17-E79</f>
        <v>0</v>
      </c>
      <c r="F80" s="35">
        <f t="shared" si="16"/>
        <v>0</v>
      </c>
      <c r="G80" s="35">
        <f>G4+G17-G79</f>
        <v>432427.94000000134</v>
      </c>
      <c r="H80" s="35">
        <f t="shared" si="16"/>
        <v>0</v>
      </c>
      <c r="I80" s="35">
        <f t="shared" si="16"/>
        <v>43857.11999999918</v>
      </c>
      <c r="J80" s="77">
        <f t="shared" si="16"/>
        <v>0</v>
      </c>
    </row>
  </sheetData>
  <mergeCells count="34">
    <mergeCell ref="A80:C80"/>
    <mergeCell ref="A1:I1"/>
    <mergeCell ref="A18:J18"/>
    <mergeCell ref="A5:J5"/>
    <mergeCell ref="A12:A14"/>
    <mergeCell ref="A17:C17"/>
    <mergeCell ref="A7:A11"/>
    <mergeCell ref="A15:A16"/>
    <mergeCell ref="A65:A66"/>
    <mergeCell ref="B67:C67"/>
    <mergeCell ref="B70:C70"/>
    <mergeCell ref="A67:A69"/>
    <mergeCell ref="B48:C48"/>
    <mergeCell ref="A54:A58"/>
    <mergeCell ref="B54:C54"/>
    <mergeCell ref="B19:C19"/>
    <mergeCell ref="A19:A21"/>
    <mergeCell ref="B65:C65"/>
    <mergeCell ref="A59:A61"/>
    <mergeCell ref="B59:C59"/>
    <mergeCell ref="B62:C62"/>
    <mergeCell ref="A62:A64"/>
    <mergeCell ref="A35:A44"/>
    <mergeCell ref="A45:A47"/>
    <mergeCell ref="A79:C79"/>
    <mergeCell ref="A22:A28"/>
    <mergeCell ref="A48:A53"/>
    <mergeCell ref="B35:C35"/>
    <mergeCell ref="A29:A32"/>
    <mergeCell ref="B29:C29"/>
    <mergeCell ref="B22:C22"/>
    <mergeCell ref="A70:A76"/>
    <mergeCell ref="A33:A34"/>
    <mergeCell ref="B33:C33"/>
  </mergeCells>
  <pageMargins left="0.7" right="0.7" top="0.75" bottom="0.75" header="0.3" footer="0.3"/>
  <pageSetup paperSize="9" scale="62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>
      <selection activeCell="B4" sqref="B4:B25"/>
    </sheetView>
  </sheetViews>
  <sheetFormatPr defaultRowHeight="15" x14ac:dyDescent="0.25"/>
  <cols>
    <col min="1" max="1" width="30.85546875" customWidth="1"/>
    <col min="2" max="2" width="28.140625" customWidth="1"/>
  </cols>
  <sheetData>
    <row r="1" spans="1:2" ht="18.75" x14ac:dyDescent="0.3">
      <c r="A1" s="103" t="s">
        <v>48</v>
      </c>
      <c r="B1" s="103"/>
    </row>
    <row r="2" spans="1:2" ht="15.75" thickBot="1" x14ac:dyDescent="0.3"/>
    <row r="3" spans="1:2" ht="20.100000000000001" customHeight="1" thickBot="1" x14ac:dyDescent="0.3">
      <c r="A3" s="16" t="s">
        <v>42</v>
      </c>
      <c r="B3" s="17" t="s">
        <v>43</v>
      </c>
    </row>
    <row r="4" spans="1:2" ht="20.100000000000001" customHeight="1" x14ac:dyDescent="0.25">
      <c r="A4" s="18" t="s">
        <v>44</v>
      </c>
      <c r="B4" s="33">
        <v>1603100</v>
      </c>
    </row>
    <row r="5" spans="1:2" ht="20.100000000000001" customHeight="1" x14ac:dyDescent="0.25">
      <c r="A5" s="19" t="s">
        <v>45</v>
      </c>
      <c r="B5" s="32">
        <v>3033000</v>
      </c>
    </row>
    <row r="6" spans="1:2" ht="20.100000000000001" customHeight="1" x14ac:dyDescent="0.25">
      <c r="A6" s="19" t="s">
        <v>46</v>
      </c>
      <c r="B6" s="32">
        <v>983335.92</v>
      </c>
    </row>
    <row r="7" spans="1:2" ht="20.100000000000001" customHeight="1" x14ac:dyDescent="0.25">
      <c r="A7" s="19" t="s">
        <v>54</v>
      </c>
      <c r="B7" s="32">
        <v>51900</v>
      </c>
    </row>
    <row r="8" spans="1:2" ht="20.100000000000001" customHeight="1" x14ac:dyDescent="0.25">
      <c r="A8" s="19" t="s">
        <v>55</v>
      </c>
      <c r="B8" s="32">
        <v>266006.90999999997</v>
      </c>
    </row>
    <row r="9" spans="1:2" ht="20.100000000000001" customHeight="1" x14ac:dyDescent="0.25">
      <c r="A9" s="19" t="s">
        <v>65</v>
      </c>
      <c r="B9" s="32">
        <v>1060000</v>
      </c>
    </row>
    <row r="10" spans="1:2" ht="20.100000000000001" customHeight="1" x14ac:dyDescent="0.25">
      <c r="A10" s="19" t="s">
        <v>66</v>
      </c>
      <c r="B10" s="32">
        <v>273000</v>
      </c>
    </row>
    <row r="11" spans="1:2" ht="20.100000000000001" customHeight="1" x14ac:dyDescent="0.25">
      <c r="A11" s="19" t="s">
        <v>56</v>
      </c>
      <c r="B11" s="32">
        <v>248796.02</v>
      </c>
    </row>
    <row r="12" spans="1:2" ht="20.100000000000001" customHeight="1" x14ac:dyDescent="0.25">
      <c r="A12" s="19" t="s">
        <v>57</v>
      </c>
      <c r="B12" s="32">
        <v>612770.12</v>
      </c>
    </row>
    <row r="13" spans="1:2" ht="20.100000000000001" customHeight="1" x14ac:dyDescent="0.25">
      <c r="A13" s="19" t="s">
        <v>53</v>
      </c>
      <c r="B13" s="32">
        <v>124000</v>
      </c>
    </row>
    <row r="14" spans="1:2" ht="20.100000000000001" customHeight="1" x14ac:dyDescent="0.25">
      <c r="A14" s="19" t="s">
        <v>58</v>
      </c>
      <c r="B14" s="32">
        <v>112500</v>
      </c>
    </row>
    <row r="15" spans="1:2" ht="20.100000000000001" customHeight="1" x14ac:dyDescent="0.25">
      <c r="A15" s="19" t="s">
        <v>59</v>
      </c>
      <c r="B15" s="32">
        <v>887500</v>
      </c>
    </row>
    <row r="16" spans="1:2" ht="20.100000000000001" customHeight="1" x14ac:dyDescent="0.25">
      <c r="A16" s="19" t="s">
        <v>67</v>
      </c>
      <c r="B16" s="32">
        <v>202501.67</v>
      </c>
    </row>
    <row r="17" spans="1:2" ht="20.100000000000001" customHeight="1" x14ac:dyDescent="0.25">
      <c r="A17" s="19" t="s">
        <v>60</v>
      </c>
      <c r="B17" s="32">
        <v>62298</v>
      </c>
    </row>
    <row r="18" spans="1:2" ht="20.100000000000001" customHeight="1" x14ac:dyDescent="0.25">
      <c r="A18" s="19" t="s">
        <v>74</v>
      </c>
      <c r="B18" s="32">
        <v>20367.939999999999</v>
      </c>
    </row>
    <row r="19" spans="1:2" ht="20.100000000000001" customHeight="1" x14ac:dyDescent="0.25">
      <c r="A19" s="19" t="s">
        <v>72</v>
      </c>
      <c r="B19" s="32">
        <v>3700</v>
      </c>
    </row>
    <row r="20" spans="1:2" ht="20.100000000000001" customHeight="1" x14ac:dyDescent="0.25">
      <c r="A20" s="19" t="s">
        <v>61</v>
      </c>
      <c r="B20" s="32">
        <v>495811</v>
      </c>
    </row>
    <row r="21" spans="1:2" ht="20.100000000000001" customHeight="1" x14ac:dyDescent="0.25">
      <c r="A21" s="19" t="s">
        <v>68</v>
      </c>
      <c r="B21" s="32">
        <v>217888</v>
      </c>
    </row>
    <row r="22" spans="1:2" ht="20.100000000000001" customHeight="1" x14ac:dyDescent="0.25">
      <c r="A22" s="19" t="s">
        <v>69</v>
      </c>
      <c r="B22" s="32">
        <v>48190</v>
      </c>
    </row>
    <row r="23" spans="1:2" ht="20.100000000000001" customHeight="1" x14ac:dyDescent="0.25">
      <c r="A23" s="19" t="s">
        <v>75</v>
      </c>
      <c r="B23" s="32">
        <v>61916.87</v>
      </c>
    </row>
    <row r="24" spans="1:2" ht="20.100000000000001" customHeight="1" x14ac:dyDescent="0.25">
      <c r="A24" s="19" t="s">
        <v>70</v>
      </c>
      <c r="B24" s="32">
        <v>1102331.6299999999</v>
      </c>
    </row>
    <row r="25" spans="1:2" ht="20.100000000000001" customHeight="1" thickBot="1" x14ac:dyDescent="0.3">
      <c r="A25" s="20" t="s">
        <v>64</v>
      </c>
      <c r="B25" s="31">
        <v>2014396.38</v>
      </c>
    </row>
    <row r="26" spans="1:2" ht="20.100000000000001" customHeight="1" thickBot="1" x14ac:dyDescent="0.3">
      <c r="A26" s="21" t="s">
        <v>27</v>
      </c>
      <c r="B26" s="15">
        <f>SUM(B4:B25)</f>
        <v>13485310.459999997</v>
      </c>
    </row>
    <row r="27" spans="1:2" x14ac:dyDescent="0.25">
      <c r="A27" s="1"/>
    </row>
    <row r="28" spans="1:2" x14ac:dyDescent="0.25">
      <c r="A28" s="1"/>
    </row>
    <row r="29" spans="1:2" x14ac:dyDescent="0.25">
      <c r="A29" s="1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Приложение 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2022-04-05T15:49:59Z</dcterms:modified>
</cp:coreProperties>
</file>